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BC236DC-345E-4C93-BE7B-0A3AAD2CEAD1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cічень " sheetId="2" r:id="rId1"/>
    <sheet name="лютий " sheetId="3" r:id="rId2"/>
    <sheet name="березень " sheetId="4" r:id="rId3"/>
    <sheet name="квітень " sheetId="5" r:id="rId4"/>
    <sheet name="травень " sheetId="6" r:id="rId5"/>
    <sheet name="червень " sheetId="7" r:id="rId6"/>
    <sheet name="липень " sheetId="8" r:id="rId7"/>
    <sheet name="серпень  " sheetId="9" r:id="rId8"/>
    <sheet name="вересень " sheetId="10" r:id="rId9"/>
    <sheet name=" жовтень " sheetId="11" r:id="rId10"/>
    <sheet name="листопад " sheetId="12" r:id="rId11"/>
  </sheets>
  <externalReferences>
    <externalReference r:id="rId12"/>
  </externalReferences>
  <calcPr calcId="181029"/>
</workbook>
</file>

<file path=xl/calcChain.xml><?xml version="1.0" encoding="utf-8"?>
<calcChain xmlns="http://schemas.openxmlformats.org/spreadsheetml/2006/main">
  <c r="F19" i="12" l="1"/>
  <c r="F20" i="12"/>
  <c r="F21" i="12"/>
  <c r="F22" i="12"/>
  <c r="F18" i="12"/>
  <c r="F13" i="12"/>
  <c r="F14" i="12"/>
  <c r="F15" i="12"/>
  <c r="F16" i="12"/>
  <c r="F12" i="12"/>
  <c r="F8" i="12"/>
  <c r="F9" i="12"/>
  <c r="F10" i="12"/>
  <c r="F7" i="12"/>
  <c r="G23" i="12"/>
  <c r="E23" i="12"/>
  <c r="F19" i="11"/>
  <c r="F20" i="11"/>
  <c r="F21" i="11"/>
  <c r="F22" i="11"/>
  <c r="F18" i="11"/>
  <c r="F13" i="11"/>
  <c r="F14" i="11"/>
  <c r="F15" i="11"/>
  <c r="F16" i="11"/>
  <c r="F12" i="11"/>
  <c r="F8" i="11"/>
  <c r="F9" i="11"/>
  <c r="F10" i="11"/>
  <c r="F7" i="11"/>
  <c r="G23" i="11"/>
  <c r="E23" i="11"/>
  <c r="F19" i="10"/>
  <c r="F20" i="10"/>
  <c r="F21" i="10"/>
  <c r="F22" i="10"/>
  <c r="F18" i="10"/>
  <c r="F13" i="10"/>
  <c r="F14" i="10"/>
  <c r="F15" i="10"/>
  <c r="F16" i="10"/>
  <c r="F12" i="10"/>
  <c r="F8" i="10"/>
  <c r="F9" i="10"/>
  <c r="F10" i="10"/>
  <c r="F7" i="10"/>
  <c r="G23" i="10"/>
  <c r="E23" i="10"/>
  <c r="F19" i="9"/>
  <c r="F20" i="9"/>
  <c r="F21" i="9"/>
  <c r="F22" i="9"/>
  <c r="F18" i="9"/>
  <c r="F13" i="9"/>
  <c r="F14" i="9"/>
  <c r="F15" i="9"/>
  <c r="F16" i="9"/>
  <c r="F12" i="9"/>
  <c r="F8" i="9"/>
  <c r="F9" i="9"/>
  <c r="F10" i="9"/>
  <c r="F7" i="9"/>
  <c r="G23" i="9"/>
  <c r="E23" i="9"/>
  <c r="G23" i="8"/>
  <c r="E23" i="8"/>
  <c r="G23" i="7"/>
  <c r="E23" i="7"/>
  <c r="G23" i="6"/>
  <c r="E23" i="6"/>
  <c r="G23" i="5"/>
  <c r="E23" i="5"/>
  <c r="G23" i="4"/>
  <c r="E23" i="4"/>
  <c r="F19" i="3"/>
  <c r="F19" i="4" s="1"/>
  <c r="F19" i="5" s="1"/>
  <c r="F19" i="6" s="1"/>
  <c r="F19" i="7" s="1"/>
  <c r="F19" i="8" s="1"/>
  <c r="F20" i="3"/>
  <c r="F20" i="4" s="1"/>
  <c r="F20" i="5" s="1"/>
  <c r="F20" i="6" s="1"/>
  <c r="F20" i="7" s="1"/>
  <c r="F20" i="8" s="1"/>
  <c r="F21" i="3"/>
  <c r="F21" i="4" s="1"/>
  <c r="F21" i="5" s="1"/>
  <c r="F21" i="6" s="1"/>
  <c r="F21" i="7" s="1"/>
  <c r="F21" i="8" s="1"/>
  <c r="F22" i="3"/>
  <c r="F22" i="4" s="1"/>
  <c r="F22" i="5" s="1"/>
  <c r="F22" i="6" s="1"/>
  <c r="F22" i="7" s="1"/>
  <c r="F22" i="8" s="1"/>
  <c r="F18" i="3"/>
  <c r="F18" i="4" s="1"/>
  <c r="F18" i="5" s="1"/>
  <c r="F18" i="6" s="1"/>
  <c r="F18" i="7" s="1"/>
  <c r="F18" i="8" s="1"/>
  <c r="F13" i="3"/>
  <c r="F13" i="4" s="1"/>
  <c r="F13" i="5" s="1"/>
  <c r="F13" i="6" s="1"/>
  <c r="F13" i="7" s="1"/>
  <c r="F13" i="8" s="1"/>
  <c r="F14" i="3"/>
  <c r="F14" i="4" s="1"/>
  <c r="F14" i="5" s="1"/>
  <c r="F14" i="6" s="1"/>
  <c r="F14" i="7" s="1"/>
  <c r="F14" i="8" s="1"/>
  <c r="F15" i="3"/>
  <c r="F15" i="4" s="1"/>
  <c r="F15" i="5" s="1"/>
  <c r="F15" i="6" s="1"/>
  <c r="F15" i="7" s="1"/>
  <c r="F15" i="8" s="1"/>
  <c r="F16" i="3"/>
  <c r="F16" i="4" s="1"/>
  <c r="F16" i="5" s="1"/>
  <c r="F16" i="6" s="1"/>
  <c r="F16" i="7" s="1"/>
  <c r="F16" i="8" s="1"/>
  <c r="F12" i="3"/>
  <c r="F12" i="4" s="1"/>
  <c r="F12" i="5" s="1"/>
  <c r="F12" i="6" s="1"/>
  <c r="F12" i="7" s="1"/>
  <c r="F12" i="8" s="1"/>
  <c r="G10" i="3"/>
  <c r="G9" i="3"/>
  <c r="G8" i="3"/>
  <c r="G7" i="3"/>
  <c r="G23" i="3" s="1"/>
  <c r="F23" i="12" l="1"/>
  <c r="F23" i="11"/>
  <c r="F23" i="10"/>
  <c r="F23" i="9"/>
  <c r="E23" i="3"/>
  <c r="E23" i="2"/>
  <c r="F8" i="2"/>
  <c r="F8" i="3" s="1"/>
  <c r="F8" i="4" s="1"/>
  <c r="F8" i="5" s="1"/>
  <c r="F8" i="6" s="1"/>
  <c r="F8" i="7" s="1"/>
  <c r="F8" i="8" s="1"/>
  <c r="F10" i="2" l="1"/>
  <c r="F10" i="3" s="1"/>
  <c r="F10" i="4" s="1"/>
  <c r="F10" i="5" s="1"/>
  <c r="F10" i="6" s="1"/>
  <c r="F10" i="7" s="1"/>
  <c r="F10" i="8" s="1"/>
  <c r="F9" i="2"/>
  <c r="F9" i="3" s="1"/>
  <c r="F9" i="4" s="1"/>
  <c r="F9" i="5" s="1"/>
  <c r="F9" i="6" s="1"/>
  <c r="F9" i="7" s="1"/>
  <c r="F9" i="8" s="1"/>
  <c r="F7" i="2"/>
  <c r="F7" i="3" s="1"/>
  <c r="F7" i="4" l="1"/>
  <c r="F23" i="3"/>
  <c r="F23" i="2"/>
  <c r="F7" i="5" l="1"/>
  <c r="F23" i="4"/>
  <c r="F7" i="6" l="1"/>
  <c r="F23" i="5"/>
  <c r="F7" i="7" l="1"/>
  <c r="F23" i="6"/>
  <c r="F23" i="7" l="1"/>
  <c r="F7" i="8"/>
  <c r="F23" i="8" s="1"/>
</calcChain>
</file>

<file path=xl/sharedStrings.xml><?xml version="1.0" encoding="utf-8"?>
<sst xmlns="http://schemas.openxmlformats.org/spreadsheetml/2006/main" count="285" uniqueCount="36">
  <si>
    <t>№ п/п</t>
  </si>
  <si>
    <t>КФК</t>
  </si>
  <si>
    <t>Розшифровка</t>
  </si>
  <si>
    <t>Використання товарів та послуг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</si>
  <si>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</si>
  <si>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t>Продукти харчування</t>
  </si>
  <si>
    <t>Оплата послуг(крім комунальних)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</si>
  <si>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</si>
  <si>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</si>
  <si>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</si>
  <si>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ВСЬОГО</t>
  </si>
  <si>
    <t xml:space="preserve">ЗВІТ про надходження та використання всіх отриманих коштів </t>
  </si>
  <si>
    <t xml:space="preserve">Надходження та використання коштів загального та спеціального фонду                                         </t>
  </si>
  <si>
    <r>
      <t>Предмети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</si>
  <si>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Воскресенською  ЗОШ І-ІІІ ступенів</t>
  </si>
  <si>
    <t xml:space="preserve">Оплата теплопостачання </t>
  </si>
  <si>
    <t xml:space="preserve">Окремі заходи  по реалізації державних програм </t>
  </si>
  <si>
    <t>Оплата інших енергонасіїв  та інш  комун послуг</t>
  </si>
  <si>
    <t xml:space="preserve">Нарахування на оплату праці педагогічних працівників </t>
  </si>
  <si>
    <t xml:space="preserve">Заробітна плата    педагогічних працівників   </t>
  </si>
  <si>
    <t xml:space="preserve">Заробітна плата   технічного персонала </t>
  </si>
  <si>
    <t xml:space="preserve">Нарахування на оплату праці технічного  персонала </t>
  </si>
  <si>
    <r>
      <t xml:space="preserve">Затверджено кошторисом      </t>
    </r>
    <r>
      <rPr>
        <b/>
        <u/>
        <sz val="12"/>
        <color theme="1"/>
        <rFont val="Calibri"/>
        <family val="2"/>
        <charset val="204"/>
        <scheme val="minor"/>
      </rPr>
      <t xml:space="preserve"> на  2024   рік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</si>
  <si>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січень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</si>
  <si>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t xml:space="preserve">Інші поточні видатки </t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</si>
  <si>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</si>
  <si>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лютий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</si>
  <si>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березень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</si>
  <si>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квітень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</si>
  <si>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 травень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</si>
  <si>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червень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</si>
  <si>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липень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</si>
  <si>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серпень 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</si>
  <si>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вересень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</si>
  <si>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жовтень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</si>
  <si>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 xml:space="preserve">за  листопад   2024 </t>
    </r>
    <r>
      <rPr>
        <b/>
        <sz val="12"/>
        <color theme="1"/>
        <rFont val="Calibri"/>
        <family val="2"/>
        <charset val="204"/>
        <scheme val="minor"/>
      </rPr>
      <t xml:space="preserve">  Сума . 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</si>
</sst>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0;&#1072;&#1089;&#1086;&#1074;&#111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 2024"/>
    </sheetNames>
    <sheetDataSet>
      <sheetData sheetId="0">
        <row r="635">
          <cell r="C635">
            <v>50187.299999999988</v>
          </cell>
          <cell r="D635">
            <v>11349.97</v>
          </cell>
          <cell r="E635">
            <v>63604.58</v>
          </cell>
          <cell r="F635">
            <v>13235.57</v>
          </cell>
          <cell r="G635">
            <v>199751.55</v>
          </cell>
          <cell r="H635">
            <v>43945.34</v>
          </cell>
          <cell r="I635">
            <v>314744.92</v>
          </cell>
          <cell r="J635">
            <v>67452.31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5"/>
  <sheetViews>
    <sheetView topLeftCell="B16" workbookViewId="0">
      <selection activeCell="E7" sqref="E7:E8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6"/>
      <c r="F5" s="36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14" t="s">
        <v>22</v>
      </c>
      <c r="F6" s="14" t="s">
        <v>23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'[1]січень 2024'!$G$635+'[1]січень 2024'!$I$635</f>
        <v>514496.47</v>
      </c>
      <c r="G7" s="21"/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'[1]січень 2024'!$H$635+'[1]січень 2024'!$J$635</f>
        <v>111397.65</v>
      </c>
      <c r="G8" s="21"/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'[1]січень 2024'!$C$635+'[1]січень 2024'!$E$635</f>
        <v>113791.87999999999</v>
      </c>
      <c r="G9" s="21"/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'[1]січень 2024'!$D$635+'[1]січень 2024'!$F$635</f>
        <v>24585.54</v>
      </c>
      <c r="G10" s="21"/>
    </row>
    <row r="11" spans="2:11" ht="24" customHeight="1" x14ac:dyDescent="0.3">
      <c r="B11" s="7"/>
      <c r="C11" s="33" t="s">
        <v>3</v>
      </c>
      <c r="D11" s="33"/>
      <c r="E11" s="16"/>
      <c r="F11" s="16"/>
      <c r="G11" s="21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/>
      <c r="G12" s="21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/>
      <c r="G13" s="21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/>
      <c r="G14" s="21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/>
      <c r="G15" s="21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/>
      <c r="G16" s="21"/>
    </row>
    <row r="17" spans="2:8" ht="24.75" customHeight="1" x14ac:dyDescent="0.3">
      <c r="B17" s="7"/>
      <c r="C17" s="33" t="s">
        <v>7</v>
      </c>
      <c r="D17" s="33"/>
      <c r="E17" s="16"/>
      <c r="F17" s="16"/>
      <c r="G17" s="21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/>
      <c r="G18" s="21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8"/>
      <c r="G19" s="21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8"/>
      <c r="G20" s="21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8"/>
      <c r="G21" s="21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8"/>
      <c r="G22" s="21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764271.54</v>
      </c>
      <c r="G23" s="21"/>
      <c r="H23" s="21"/>
    </row>
    <row r="24" spans="2:8" x14ac:dyDescent="0.3">
      <c r="F24" s="22"/>
    </row>
    <row r="25" spans="2:8" x14ac:dyDescent="0.3">
      <c r="F25" s="20"/>
    </row>
  </sheetData>
  <mergeCells count="6">
    <mergeCell ref="C17:D17"/>
    <mergeCell ref="B23:D23"/>
    <mergeCell ref="C11:D11"/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DCA8-6D72-484A-BB04-40C7B72773DE}">
  <sheetPr>
    <pageSetUpPr fitToPage="1"/>
  </sheetPr>
  <dimension ref="B1:K25"/>
  <sheetViews>
    <sheetView tabSelected="1" topLeftCell="B1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34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'вересень '!F7+G7</f>
        <v>5854711.2499999991</v>
      </c>
      <c r="G7" s="15">
        <v>636357.64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'вересень '!F8+G8</f>
        <v>1278107.8600000001</v>
      </c>
      <c r="G8" s="15">
        <v>139969.95000000001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'вересень '!F9+G9</f>
        <v>1317722.4099999999</v>
      </c>
      <c r="G9" s="15">
        <v>127787.9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'вересень '!F10+G10</f>
        <v>284752.97000000003</v>
      </c>
      <c r="G10" s="15">
        <v>27237.3</v>
      </c>
    </row>
    <row r="11" spans="2:11" ht="24" customHeight="1" x14ac:dyDescent="0.3">
      <c r="B11" s="32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'вересень '!F12+G12</f>
        <v>188935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'вересень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'вересень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'вересень '!F15+G15</f>
        <v>152521.4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'вересень '!F16+G16</f>
        <v>0</v>
      </c>
      <c r="G16" s="17"/>
    </row>
    <row r="17" spans="2:8" ht="24.75" customHeight="1" x14ac:dyDescent="0.3">
      <c r="B17" s="32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'вересень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'вересень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'вересень '!F20+G20</f>
        <v>56758.14</v>
      </c>
      <c r="G20" s="18">
        <v>0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'вересень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'вересень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9159041.0700000003</v>
      </c>
      <c r="G23" s="11">
        <f>SUM(G7:G22)</f>
        <v>931352.79000000015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9402-9622-4E31-881A-EB0C23E4051A}">
  <sheetPr>
    <pageSetUpPr fitToPage="1"/>
  </sheetPr>
  <dimension ref="B1:K25"/>
  <sheetViews>
    <sheetView topLeftCell="B7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35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 жовтень '!F7+G7</f>
        <v>6546561.0499999989</v>
      </c>
      <c r="G7" s="15">
        <v>691849.8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 жовтень '!F8+G8</f>
        <v>1430040.9000000001</v>
      </c>
      <c r="G8" s="15">
        <v>151933.04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 жовтень '!F9+G9</f>
        <v>1444453.91</v>
      </c>
      <c r="G9" s="15">
        <v>126731.5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 жовтень '!F10+G10</f>
        <v>311818.53000000003</v>
      </c>
      <c r="G10" s="15">
        <v>27065.56</v>
      </c>
    </row>
    <row r="11" spans="2:11" ht="24" customHeight="1" x14ac:dyDescent="0.3">
      <c r="B11" s="32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 жовтень '!F12+G12</f>
        <v>209735</v>
      </c>
      <c r="G12" s="17">
        <v>20800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 жовтень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 жовтень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 жовтень '!F15+G15</f>
        <v>161810.13999999998</v>
      </c>
      <c r="G15" s="17">
        <v>9288.74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 жовтень '!F16+G16</f>
        <v>0</v>
      </c>
      <c r="G16" s="17"/>
    </row>
    <row r="17" spans="2:8" ht="24.75" customHeight="1" x14ac:dyDescent="0.3">
      <c r="B17" s="32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 жовтень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 жовтень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 жовтень '!F20+G20</f>
        <v>56758.14</v>
      </c>
      <c r="G20" s="18">
        <v>0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 жовтень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 жовтень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10186709.709999999</v>
      </c>
      <c r="G23" s="11">
        <f>SUM(G7:G22)</f>
        <v>1027668.6400000001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BCC4-537D-45CD-8C17-84648DC73FF0}">
  <sheetPr>
    <pageSetUpPr fitToPage="1"/>
  </sheetPr>
  <dimension ref="B1:K25"/>
  <sheetViews>
    <sheetView topLeftCell="B7" workbookViewId="0">
      <selection activeCell="F24" sqref="F24:F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26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'cічень '!F7+G7</f>
        <v>1035890.11</v>
      </c>
      <c r="G7" s="15">
        <f>201561.7+319831.94</f>
        <v>521393.64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'cічень '!F8+G8</f>
        <v>230426.37</v>
      </c>
      <c r="G8" s="15">
        <f>50467.94+68560.78</f>
        <v>119028.72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'cічень '!F9+G9</f>
        <v>221823.19</v>
      </c>
      <c r="G9" s="15">
        <f>44720.5+63310.81</f>
        <v>108031.31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'cічень '!F10+G10</f>
        <v>47597.770000000004</v>
      </c>
      <c r="G10" s="15">
        <f>9838.51+13173.72</f>
        <v>23012.23</v>
      </c>
    </row>
    <row r="11" spans="2:11" ht="24" customHeight="1" x14ac:dyDescent="0.3">
      <c r="B11" s="23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'cічень '!F12+G12</f>
        <v>0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'cічень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'cічень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'cічень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'cічень '!F16+G16</f>
        <v>0</v>
      </c>
      <c r="G16" s="17"/>
    </row>
    <row r="17" spans="2:8" ht="24.75" customHeight="1" x14ac:dyDescent="0.3">
      <c r="B17" s="23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'cічень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'cічень '!F19+G19</f>
        <v>0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'cічень '!F20+G20</f>
        <v>689.33</v>
      </c>
      <c r="G20" s="18">
        <v>689.33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'cічень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'cічень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1536426.77</v>
      </c>
      <c r="G23" s="11">
        <f>SUM(G7:G22)</f>
        <v>772155.22999999986</v>
      </c>
      <c r="H23" s="21"/>
    </row>
    <row r="24" spans="2:8" x14ac:dyDescent="0.3">
      <c r="F24" s="22"/>
    </row>
    <row r="25" spans="2:8" x14ac:dyDescent="0.3">
      <c r="F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84217-1911-4E4A-902E-2A5DF26A2927}">
  <sheetPr>
    <pageSetUpPr fitToPage="1"/>
  </sheetPr>
  <dimension ref="B1:K25"/>
  <sheetViews>
    <sheetView topLeftCell="B1" workbookViewId="0">
      <selection activeCell="G24" sqref="G24:G25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27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'лютий '!F7+G7</f>
        <v>1570090.6099999999</v>
      </c>
      <c r="G7" s="15">
        <v>534200.5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'лютий '!F8+G8</f>
        <v>346107.53</v>
      </c>
      <c r="G8" s="15">
        <v>115681.16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'лютий '!F9+G9</f>
        <v>332675.36</v>
      </c>
      <c r="G9" s="15">
        <v>110852.17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'лютий '!F10+G10</f>
        <v>71217.820000000007</v>
      </c>
      <c r="G10" s="15">
        <v>23620.050000000003</v>
      </c>
    </row>
    <row r="11" spans="2:11" ht="24" customHeight="1" x14ac:dyDescent="0.3">
      <c r="B11" s="24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'лютий '!F12+G12</f>
        <v>2775</v>
      </c>
      <c r="G12" s="17">
        <v>2775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'лютий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'лютий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'лютий '!F15+G15</f>
        <v>0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'лютий '!F16+G16</f>
        <v>0</v>
      </c>
      <c r="G16" s="17"/>
    </row>
    <row r="17" spans="2:8" ht="24.75" customHeight="1" x14ac:dyDescent="0.3">
      <c r="B17" s="24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'лютий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'лютий '!F19+G19</f>
        <v>25532.04</v>
      </c>
      <c r="G19" s="18">
        <v>25532.04</v>
      </c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'лютий '!F20+G20</f>
        <v>689.33</v>
      </c>
      <c r="G20" s="18"/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'лютий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'лютий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2349087.69</v>
      </c>
      <c r="G23" s="11">
        <f>SUM(G7:G22)</f>
        <v>812660.92000000016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B32A-2046-419F-BF46-32EB138CB86B}">
  <sheetPr>
    <pageSetUpPr fitToPage="1"/>
  </sheetPr>
  <dimension ref="B1:K25"/>
  <sheetViews>
    <sheetView topLeftCell="B4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28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G7+'березень '!F7</f>
        <v>2097129.3599999999</v>
      </c>
      <c r="G7" s="15">
        <v>527038.75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G8+'березень '!F8</f>
        <v>462302.47000000003</v>
      </c>
      <c r="G8" s="15">
        <v>116194.94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G9+'березень '!F9</f>
        <v>485223.08999999997</v>
      </c>
      <c r="G9" s="15">
        <v>152547.73000000001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G10+'березень '!F10</f>
        <v>104601.74</v>
      </c>
      <c r="G10" s="15">
        <v>33383.919999999998</v>
      </c>
    </row>
    <row r="11" spans="2:11" ht="24" customHeight="1" x14ac:dyDescent="0.3">
      <c r="B11" s="27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G12+'березень '!F12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G13+'березень '!F13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G14+'березень '!F14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G15+'березень '!F15</f>
        <v>64496</v>
      </c>
      <c r="G15" s="17">
        <v>64496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G16+'березень '!F16</f>
        <v>0</v>
      </c>
      <c r="G16" s="17"/>
    </row>
    <row r="17" spans="2:8" ht="24.75" customHeight="1" x14ac:dyDescent="0.3">
      <c r="B17" s="27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G18+'березень '!F18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G19+'березень '!F19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G20+'березень '!F20</f>
        <v>12936.21</v>
      </c>
      <c r="G20" s="18">
        <v>12246.88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G21+'березень '!F21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G22+'березень '!F22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3254995.91</v>
      </c>
      <c r="G23" s="11">
        <f>SUM(G7:G22)</f>
        <v>905908.22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1AB0-62C2-450B-ABDF-98013E30D7CF}">
  <sheetPr>
    <pageSetUpPr fitToPage="1"/>
  </sheetPr>
  <dimension ref="B1:K25"/>
  <sheetViews>
    <sheetView topLeftCell="B7" workbookViewId="0">
      <selection activeCell="G11" sqref="G11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29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'квітень '!F7+G7</f>
        <v>2692908.42</v>
      </c>
      <c r="G7" s="15">
        <v>595779.06000000006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'квітень '!F8+G8</f>
        <v>591530.93000000005</v>
      </c>
      <c r="G8" s="15">
        <v>129228.46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'квітень '!F9+G9</f>
        <v>623477.1</v>
      </c>
      <c r="G9" s="15">
        <v>138254.01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'квітень '!F10+G10</f>
        <v>133930.41</v>
      </c>
      <c r="G10" s="15">
        <v>29328.67</v>
      </c>
    </row>
    <row r="11" spans="2:11" ht="24" customHeight="1" x14ac:dyDescent="0.3">
      <c r="B11" s="28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'квітень '!F12+G12</f>
        <v>2775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'квітень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'квітень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'квітень '!F15+G15</f>
        <v>73727.399999999994</v>
      </c>
      <c r="G15" s="17">
        <v>9231.4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'квітень '!F16+G16</f>
        <v>0</v>
      </c>
      <c r="G16" s="17"/>
    </row>
    <row r="17" spans="2:8" ht="24.75" customHeight="1" x14ac:dyDescent="0.3">
      <c r="B17" s="28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'квітень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'квітень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'квітень '!F20+G20</f>
        <v>18426.21</v>
      </c>
      <c r="G20" s="18">
        <v>5490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'квітень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'квітень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4162307.5100000002</v>
      </c>
      <c r="G23" s="11">
        <f>SUM(G7:G22)</f>
        <v>907311.60000000009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E9E8F-033C-4ABC-A9C2-97AB0B73993D}">
  <sheetPr>
    <pageSetUpPr fitToPage="1"/>
  </sheetPr>
  <dimension ref="B1:K25"/>
  <sheetViews>
    <sheetView topLeftCell="B4" workbookViewId="0">
      <selection activeCell="F23" sqref="F23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30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'травень '!F7+G7</f>
        <v>4061725.65</v>
      </c>
      <c r="G7" s="15">
        <v>1368817.23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'травень '!F8+G8</f>
        <v>887174.34000000008</v>
      </c>
      <c r="G8" s="15">
        <v>295643.40999999997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'травень '!F9+G9</f>
        <v>802462.12</v>
      </c>
      <c r="G9" s="15">
        <v>178985.02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'травень '!F10+G10</f>
        <v>172216.15</v>
      </c>
      <c r="G10" s="15">
        <v>38285.74</v>
      </c>
    </row>
    <row r="11" spans="2:11" ht="24" customHeight="1" x14ac:dyDescent="0.3">
      <c r="B11" s="29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'травень '!F12+G12</f>
        <v>83755</v>
      </c>
      <c r="G12" s="17">
        <v>80980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'травень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'травень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'травень '!F15+G15</f>
        <v>144787.4</v>
      </c>
      <c r="G15" s="17">
        <v>71060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'травень '!F16+G16</f>
        <v>0</v>
      </c>
      <c r="G16" s="17"/>
    </row>
    <row r="17" spans="2:8" ht="24.75" customHeight="1" x14ac:dyDescent="0.3">
      <c r="B17" s="29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'травень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'травень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'травень '!F20+G20</f>
        <v>19802.43</v>
      </c>
      <c r="G20" s="18">
        <v>1376.22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'травень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'травень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6197455.1300000008</v>
      </c>
      <c r="G23" s="11">
        <f>SUM(G7:G22)</f>
        <v>2035147.6199999999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568B-44FB-47C2-A40A-EDFCF04CD6AF}">
  <sheetPr>
    <pageSetUpPr fitToPage="1"/>
  </sheetPr>
  <dimension ref="B1:K25"/>
  <sheetViews>
    <sheetView topLeftCell="B1" workbookViewId="0">
      <selection activeCell="I10" sqref="I10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31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'червень '!F7+G7</f>
        <v>4064404.05</v>
      </c>
      <c r="G7" s="15">
        <v>2678.4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'червень '!F8+G8</f>
        <v>887763.59000000008</v>
      </c>
      <c r="G8" s="15">
        <v>589.25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'червень '!F9+G9</f>
        <v>901565.73</v>
      </c>
      <c r="G9" s="15">
        <v>99103.61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'червень '!F10+G10</f>
        <v>195872.62</v>
      </c>
      <c r="G10" s="15">
        <v>23656.47</v>
      </c>
    </row>
    <row r="11" spans="2:11" ht="24" customHeight="1" x14ac:dyDescent="0.3">
      <c r="B11" s="30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'червень '!F12+G12</f>
        <v>188935</v>
      </c>
      <c r="G12" s="17">
        <v>105180</v>
      </c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'червень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'червень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'червень '!F15+G15</f>
        <v>144787.4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'червень '!F16+G16</f>
        <v>0</v>
      </c>
      <c r="G16" s="17"/>
    </row>
    <row r="17" spans="2:8" ht="24.75" customHeight="1" x14ac:dyDescent="0.3">
      <c r="B17" s="30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'червень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'червень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'червень '!F20+G20</f>
        <v>19945.13</v>
      </c>
      <c r="G20" s="18">
        <v>142.69999999999999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'червень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'червень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6428805.5599999996</v>
      </c>
      <c r="G23" s="11">
        <f>SUM(G7:G22)</f>
        <v>231350.43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A053-4F94-49DF-8F46-267DB4578B4C}">
  <sheetPr>
    <pageSetUpPr fitToPage="1"/>
  </sheetPr>
  <dimension ref="B1:K25"/>
  <sheetViews>
    <sheetView topLeftCell="B4" workbookViewId="0">
      <selection activeCell="F23" sqref="F23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32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'липень '!F7+G7</f>
        <v>4353279.1399999997</v>
      </c>
      <c r="G7" s="15">
        <v>288875.09000000003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'липень '!F8+G8</f>
        <v>951128.56</v>
      </c>
      <c r="G8" s="15">
        <v>63364.97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'липень '!F9+G9</f>
        <v>1014328.85</v>
      </c>
      <c r="G9" s="15">
        <v>112763.12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'липень '!F10+G10</f>
        <v>220324.63</v>
      </c>
      <c r="G10" s="15">
        <v>24452.01</v>
      </c>
    </row>
    <row r="11" spans="2:11" ht="24" customHeight="1" x14ac:dyDescent="0.3">
      <c r="B11" s="31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'липень '!F12+G12</f>
        <v>188935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'липень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'липень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'липень '!F15+G15</f>
        <v>152521.4</v>
      </c>
      <c r="G15" s="17">
        <v>7734</v>
      </c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'липень '!F16+G16</f>
        <v>0</v>
      </c>
      <c r="G16" s="17"/>
    </row>
    <row r="17" spans="2:8" ht="24.75" customHeight="1" x14ac:dyDescent="0.3">
      <c r="B17" s="31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'липень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'липень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'липень '!F20+G20</f>
        <v>21584.33</v>
      </c>
      <c r="G20" s="18">
        <v>1639.2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'липень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'липень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6927633.9499999993</v>
      </c>
      <c r="G23" s="11">
        <f>SUM(G7:G22)</f>
        <v>498828.39000000007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9496-D3A0-41C6-8D0C-54E24128A306}">
  <sheetPr>
    <pageSetUpPr fitToPage="1"/>
  </sheetPr>
  <dimension ref="B1:K25"/>
  <sheetViews>
    <sheetView topLeftCell="B10" workbookViewId="0">
      <selection activeCell="F18" sqref="F18:F22"/>
    </sheetView>
  </sheetViews>
  <sheetFormatPr defaultRowHeight="14.4" x14ac:dyDescent="0.3"/>
  <cols>
    <col min="1" max="1" width="6.33203125" customWidth="1"/>
    <col min="2" max="2" width="7.5546875" style="6" customWidth="1"/>
    <col min="3" max="3" width="16.109375" style="6" customWidth="1"/>
    <col min="4" max="4" width="54.33203125" customWidth="1"/>
    <col min="5" max="5" width="19.109375" style="5" customWidth="1"/>
    <col min="6" max="6" width="18" style="5" customWidth="1"/>
    <col min="7" max="7" width="21.88671875" customWidth="1"/>
    <col min="8" max="8" width="9.33203125" customWidth="1"/>
    <col min="10" max="10" width="29.109375" customWidth="1"/>
    <col min="11" max="11" width="13.109375" customWidth="1"/>
  </cols>
  <sheetData>
    <row r="1" spans="2:11" ht="11.25" customHeight="1" x14ac:dyDescent="0.3"/>
    <row r="2" spans="2:11" s="4" customFormat="1" ht="15.75" hidden="1" customHeight="1" x14ac:dyDescent="0.3">
      <c r="B2" s="6"/>
      <c r="C2" s="6"/>
      <c r="D2"/>
      <c r="E2" s="5"/>
      <c r="F2" s="5"/>
      <c r="H2"/>
      <c r="I2"/>
      <c r="J2"/>
      <c r="K2"/>
    </row>
    <row r="3" spans="2:11" s="4" customFormat="1" ht="25.5" customHeight="1" x14ac:dyDescent="0.4">
      <c r="B3" s="35" t="s">
        <v>11</v>
      </c>
      <c r="C3" s="35"/>
      <c r="D3" s="35"/>
      <c r="E3" s="35"/>
      <c r="F3" s="35"/>
      <c r="H3"/>
      <c r="I3"/>
      <c r="J3"/>
      <c r="K3"/>
    </row>
    <row r="4" spans="2:11" ht="26.25" customHeight="1" x14ac:dyDescent="0.4">
      <c r="B4" s="35" t="s">
        <v>14</v>
      </c>
      <c r="C4" s="35"/>
      <c r="D4" s="35"/>
      <c r="E4" s="35"/>
      <c r="F4" s="35"/>
    </row>
    <row r="5" spans="2:11" ht="43.5" customHeight="1" thickBot="1" x14ac:dyDescent="0.45">
      <c r="B5" s="36" t="s">
        <v>12</v>
      </c>
      <c r="C5" s="36"/>
      <c r="D5" s="36"/>
      <c r="E5" s="37"/>
      <c r="F5" s="37"/>
    </row>
    <row r="6" spans="2:11" ht="68.25" customHeight="1" thickBot="1" x14ac:dyDescent="0.35">
      <c r="B6" s="12" t="s">
        <v>0</v>
      </c>
      <c r="C6" s="13" t="s">
        <v>1</v>
      </c>
      <c r="D6" s="13" t="s">
        <v>2</v>
      </c>
      <c r="E6" s="25" t="s">
        <v>22</v>
      </c>
      <c r="F6" s="25" t="s">
        <v>25</v>
      </c>
      <c r="G6" s="25" t="s">
        <v>33</v>
      </c>
    </row>
    <row r="7" spans="2:11" ht="18.75" customHeight="1" x14ac:dyDescent="0.3">
      <c r="B7" s="8">
        <v>1</v>
      </c>
      <c r="C7" s="8">
        <v>2111</v>
      </c>
      <c r="D7" s="1" t="s">
        <v>19</v>
      </c>
      <c r="E7" s="15">
        <v>7275891.7400000002</v>
      </c>
      <c r="F7" s="15">
        <f>'серпень  '!F7+G7</f>
        <v>5218353.6099999994</v>
      </c>
      <c r="G7" s="15">
        <v>865074.47</v>
      </c>
    </row>
    <row r="8" spans="2:11" ht="21" customHeight="1" x14ac:dyDescent="0.3">
      <c r="B8" s="8">
        <v>2</v>
      </c>
      <c r="C8" s="8">
        <v>2120</v>
      </c>
      <c r="D8" s="1" t="s">
        <v>18</v>
      </c>
      <c r="E8" s="15">
        <v>1600696.52</v>
      </c>
      <c r="F8" s="15">
        <f>'серпень  '!F8+G8</f>
        <v>1138137.9100000001</v>
      </c>
      <c r="G8" s="15">
        <v>187009.35</v>
      </c>
    </row>
    <row r="9" spans="2:11" ht="21" customHeight="1" x14ac:dyDescent="0.3">
      <c r="B9" s="8">
        <v>3</v>
      </c>
      <c r="C9" s="8">
        <v>2111</v>
      </c>
      <c r="D9" s="1" t="s">
        <v>20</v>
      </c>
      <c r="E9" s="15">
        <v>1590045</v>
      </c>
      <c r="F9" s="15">
        <f>'серпень  '!F9+G9</f>
        <v>1189934.51</v>
      </c>
      <c r="G9" s="15">
        <v>175605.66</v>
      </c>
    </row>
    <row r="10" spans="2:11" ht="21" customHeight="1" x14ac:dyDescent="0.3">
      <c r="B10" s="8">
        <v>4</v>
      </c>
      <c r="C10" s="8">
        <v>2120</v>
      </c>
      <c r="D10" s="1" t="s">
        <v>21</v>
      </c>
      <c r="E10" s="15">
        <v>221010</v>
      </c>
      <c r="F10" s="15">
        <f>'серпень  '!F10+G10</f>
        <v>257515.67</v>
      </c>
      <c r="G10" s="15">
        <v>37191.040000000001</v>
      </c>
    </row>
    <row r="11" spans="2:11" ht="24" customHeight="1" x14ac:dyDescent="0.3">
      <c r="B11" s="31"/>
      <c r="C11" s="33" t="s">
        <v>3</v>
      </c>
      <c r="D11" s="33"/>
      <c r="E11" s="16"/>
      <c r="F11" s="16"/>
      <c r="G11" s="26"/>
    </row>
    <row r="12" spans="2:11" x14ac:dyDescent="0.3">
      <c r="B12" s="9">
        <v>5</v>
      </c>
      <c r="C12" s="9">
        <v>2210</v>
      </c>
      <c r="D12" s="2" t="s">
        <v>13</v>
      </c>
      <c r="E12" s="17">
        <v>3000</v>
      </c>
      <c r="F12" s="17">
        <f>'серпень  '!F12+G12</f>
        <v>188935</v>
      </c>
      <c r="G12" s="17"/>
    </row>
    <row r="13" spans="2:11" x14ac:dyDescent="0.3">
      <c r="B13" s="9">
        <v>6</v>
      </c>
      <c r="C13" s="9">
        <v>2220</v>
      </c>
      <c r="D13" s="2" t="s">
        <v>4</v>
      </c>
      <c r="E13" s="17"/>
      <c r="F13" s="17">
        <f>'серпень  '!F13+G13</f>
        <v>0</v>
      </c>
      <c r="G13" s="17"/>
    </row>
    <row r="14" spans="2:11" x14ac:dyDescent="0.3">
      <c r="B14" s="9">
        <v>7</v>
      </c>
      <c r="C14" s="9">
        <v>2230</v>
      </c>
      <c r="D14" s="2" t="s">
        <v>5</v>
      </c>
      <c r="E14" s="17"/>
      <c r="F14" s="17">
        <f>'серпень  '!F14+G14</f>
        <v>0</v>
      </c>
      <c r="G14" s="17"/>
    </row>
    <row r="15" spans="2:11" x14ac:dyDescent="0.3">
      <c r="B15" s="9">
        <v>8</v>
      </c>
      <c r="C15" s="9">
        <v>2240</v>
      </c>
      <c r="D15" s="2" t="s">
        <v>6</v>
      </c>
      <c r="E15" s="17">
        <v>15100</v>
      </c>
      <c r="F15" s="17">
        <f>'серпень  '!F15+G15</f>
        <v>152521.4</v>
      </c>
      <c r="G15" s="17"/>
    </row>
    <row r="16" spans="2:11" x14ac:dyDescent="0.3">
      <c r="B16" s="9">
        <v>9</v>
      </c>
      <c r="C16" s="9">
        <v>2282</v>
      </c>
      <c r="D16" s="2" t="s">
        <v>16</v>
      </c>
      <c r="E16" s="17"/>
      <c r="F16" s="17">
        <f>'серпень  '!F16+G16</f>
        <v>0</v>
      </c>
      <c r="G16" s="17"/>
    </row>
    <row r="17" spans="2:8" ht="24.75" customHeight="1" x14ac:dyDescent="0.3">
      <c r="B17" s="31"/>
      <c r="C17" s="33" t="s">
        <v>7</v>
      </c>
      <c r="D17" s="33"/>
      <c r="E17" s="16"/>
      <c r="F17" s="16"/>
      <c r="G17" s="26"/>
    </row>
    <row r="18" spans="2:8" ht="24.75" customHeight="1" x14ac:dyDescent="0.3">
      <c r="B18" s="10">
        <v>10</v>
      </c>
      <c r="C18" s="10">
        <v>2271</v>
      </c>
      <c r="D18" s="3" t="s">
        <v>15</v>
      </c>
      <c r="E18" s="18">
        <v>224070</v>
      </c>
      <c r="F18" s="19">
        <f>'серпень  '!F18+G18</f>
        <v>0</v>
      </c>
      <c r="G18" s="19"/>
    </row>
    <row r="19" spans="2:8" x14ac:dyDescent="0.3">
      <c r="B19" s="10">
        <v>11</v>
      </c>
      <c r="C19" s="10">
        <v>2272</v>
      </c>
      <c r="D19" s="3" t="s">
        <v>8</v>
      </c>
      <c r="E19" s="18">
        <v>8160</v>
      </c>
      <c r="F19" s="19">
        <f>'серпень  '!F19+G19</f>
        <v>25532.04</v>
      </c>
      <c r="G19" s="18"/>
    </row>
    <row r="20" spans="2:8" x14ac:dyDescent="0.3">
      <c r="B20" s="10">
        <v>12</v>
      </c>
      <c r="C20" s="10">
        <v>2273</v>
      </c>
      <c r="D20" s="3" t="s">
        <v>9</v>
      </c>
      <c r="E20" s="18">
        <v>30000</v>
      </c>
      <c r="F20" s="19">
        <f>'серпень  '!F20+G20</f>
        <v>56758.14</v>
      </c>
      <c r="G20" s="18">
        <v>35173.81</v>
      </c>
    </row>
    <row r="21" spans="2:8" x14ac:dyDescent="0.3">
      <c r="B21" s="10">
        <v>13</v>
      </c>
      <c r="C21" s="10">
        <v>2275</v>
      </c>
      <c r="D21" s="3" t="s">
        <v>17</v>
      </c>
      <c r="E21" s="18">
        <v>7200</v>
      </c>
      <c r="F21" s="19">
        <f>'серпень  '!F21+G21</f>
        <v>0</v>
      </c>
      <c r="G21" s="18"/>
    </row>
    <row r="22" spans="2:8" x14ac:dyDescent="0.3">
      <c r="B22" s="10">
        <v>14</v>
      </c>
      <c r="C22" s="10">
        <v>2800</v>
      </c>
      <c r="D22" s="3" t="s">
        <v>24</v>
      </c>
      <c r="E22" s="18">
        <v>2000</v>
      </c>
      <c r="F22" s="19">
        <f>'серпень  '!F22+G22</f>
        <v>0</v>
      </c>
      <c r="G22" s="18"/>
    </row>
    <row r="23" spans="2:8" x14ac:dyDescent="0.3">
      <c r="B23" s="34" t="s">
        <v>10</v>
      </c>
      <c r="C23" s="34"/>
      <c r="D23" s="34"/>
      <c r="E23" s="11">
        <f>SUM(E7:E22)</f>
        <v>10977173.26</v>
      </c>
      <c r="F23" s="11">
        <f>SUM(F7:F21)</f>
        <v>8227688.2799999993</v>
      </c>
      <c r="G23" s="11">
        <f>SUM(G7:G22)</f>
        <v>1300054.33</v>
      </c>
      <c r="H23" s="21"/>
    </row>
    <row r="24" spans="2:8" x14ac:dyDescent="0.3">
      <c r="F24" s="22"/>
      <c r="G24" s="5"/>
    </row>
    <row r="25" spans="2:8" x14ac:dyDescent="0.3">
      <c r="F25" s="20"/>
      <c r="G25" s="20"/>
    </row>
  </sheetData>
  <mergeCells count="6">
    <mergeCell ref="B23:D23"/>
    <mergeCell ref="B3:F3"/>
    <mergeCell ref="B4:F4"/>
    <mergeCell ref="B5:F5"/>
    <mergeCell ref="C11:D11"/>
    <mergeCell ref="C17:D17"/>
  </mergeCells>
  <pageMargins left="0.70866141732283472" right="0.70866141732283472" top="0.74803149606299213" bottom="0.74803149606299213" header="0.31496062992125984" footer="0.31496062992125984"/>
  <pageSetup paperSize="9" scale="72" orientation="portrait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cічень </vt:lpstr>
      <vt:lpstr>лютий </vt:lpstr>
      <vt:lpstr>березень </vt:lpstr>
      <vt:lpstr>квітень </vt:lpstr>
      <vt:lpstr>травень </vt:lpstr>
      <vt:lpstr>червень </vt:lpstr>
      <vt:lpstr>липень </vt:lpstr>
      <vt:lpstr>серпень  </vt:lpstr>
      <vt:lpstr>вересень </vt:lpstr>
      <vt:lpstr> жовтень </vt:lpstr>
      <vt:lpstr>листопад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2025-01-09T12:44:48Z</dcterms:modified>
</cp:coreProperties>
</file>